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Orion2\Drawings\TCU Drawings\Aisin A343E 4Speed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1" i="1"/>
  <c r="G30" i="1"/>
  <c r="G29" i="1"/>
  <c r="G28" i="1"/>
  <c r="G9" i="1"/>
  <c r="E28" i="1"/>
  <c r="E29" i="1" s="1"/>
  <c r="E30" i="1" s="1"/>
  <c r="E31" i="1" s="1"/>
  <c r="D28" i="1"/>
  <c r="V28" i="1" s="1"/>
  <c r="C28" i="1"/>
  <c r="C29" i="1" s="1"/>
  <c r="B28" i="1"/>
  <c r="B29" i="1" s="1"/>
  <c r="B30" i="1" s="1"/>
  <c r="B31" i="1" s="1"/>
  <c r="J3" i="3" s="1"/>
  <c r="C10" i="1"/>
  <c r="D29" i="1" l="1"/>
  <c r="D30" i="1" s="1"/>
  <c r="D31" i="1" s="1"/>
  <c r="C30" i="1"/>
  <c r="R29" i="1"/>
  <c r="L30" i="1"/>
  <c r="E3" i="3" s="1"/>
  <c r="I3" i="3"/>
  <c r="L31" i="1"/>
  <c r="F3" i="3" s="1"/>
  <c r="G3" i="3"/>
  <c r="R28" i="1"/>
  <c r="T28" i="1" s="1"/>
  <c r="L29" i="1"/>
  <c r="D3" i="3" s="1"/>
  <c r="H3" i="3"/>
  <c r="C11" i="1"/>
  <c r="C12" i="1" s="1"/>
  <c r="F28" i="1" s="1"/>
  <c r="V30" i="1" l="1"/>
  <c r="V29" i="1"/>
  <c r="T29" i="1"/>
  <c r="H28" i="1"/>
  <c r="I29" i="1" s="1"/>
  <c r="C31" i="1"/>
  <c r="R30" i="1"/>
  <c r="F29" i="1"/>
  <c r="F30" i="1" s="1"/>
  <c r="F31" i="1" s="1"/>
  <c r="T30" i="1" l="1"/>
  <c r="H31" i="1"/>
  <c r="J31" i="1" s="1"/>
  <c r="H29" i="1"/>
  <c r="J29" i="1" s="1"/>
  <c r="J28" i="1" s="1"/>
  <c r="H30" i="1"/>
  <c r="J30" i="1" s="1"/>
  <c r="I31" i="1" l="1"/>
  <c r="P31" i="1" s="1"/>
  <c r="I30" i="1"/>
  <c r="P30" i="1" s="1"/>
  <c r="P29" i="1"/>
  <c r="G11" i="3" l="1"/>
  <c r="G19" i="3"/>
  <c r="N31" i="1"/>
  <c r="F11" i="3" s="1"/>
  <c r="F19" i="3"/>
  <c r="N30" i="1"/>
  <c r="E11" i="3" s="1"/>
  <c r="E19" i="3"/>
  <c r="H11" i="3"/>
  <c r="H19" i="3"/>
  <c r="J11" i="3"/>
  <c r="J19" i="3"/>
  <c r="N29" i="1"/>
  <c r="D11" i="3" s="1"/>
  <c r="D19" i="3"/>
  <c r="I11" i="3"/>
  <c r="I19" i="3"/>
</calcChain>
</file>

<file path=xl/sharedStrings.xml><?xml version="1.0" encoding="utf-8"?>
<sst xmlns="http://schemas.openxmlformats.org/spreadsheetml/2006/main" count="99" uniqueCount="57">
  <si>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</si>
  <si>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</si>
  <si>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</si>
  <si>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</si>
  <si>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</si>
  <si>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</si>
  <si>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</si>
  <si>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</si>
  <si>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</si>
  <si>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</si>
  <si>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</si>
  <si>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</si>
  <si>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</si>
  <si>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</si>
  <si>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</si>
  <si>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</si>
  <si>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</si>
  <si>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</si>
  <si>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</si>
  <si>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</si>
  <si>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</si>
  <si>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</si>
  <si>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</si>
  <si>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</si>
  <si>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</si>
  <si>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</si>
  <si>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</si>
  <si>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</si>
  <si>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</si>
  <si>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</si>
  <si>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</si>
  <si>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</si>
  <si>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</si>
  <si>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</si>
  <si>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</si>
  <si>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</si>
  <si>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</si>
  <si>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</si>
  <si>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</si>
  <si>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= Max Rpm - 500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</si>
  <si>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</si>
  <si>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</si>
  <si>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</si>
  <si>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</si>
  <si>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</si>
  <si>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</si>
  <si>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</si>
  <si>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</si>
  <si>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</si>
  <si>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</si>
  <si>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</si>
  <si>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</si>
  <si>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</si>
  <si>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</si>
  <si>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</si>
  <si>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</si>
  <si>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Aisin A343E 4 Speed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</si>
</sst>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E23" sqref="E23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5" customFormat="1" ht="15.75" x14ac:dyDescent="0.25">
      <c r="A1" s="5" t="s">
        <v>56</v>
      </c>
    </row>
    <row r="3" spans="1:14" x14ac:dyDescent="0.2">
      <c r="A3" s="3" t="s">
        <v>29</v>
      </c>
    </row>
    <row r="4" spans="1:14" x14ac:dyDescent="0.2">
      <c r="A4" s="9" t="s">
        <v>55</v>
      </c>
    </row>
    <row r="6" spans="1:14" s="5" customFormat="1" ht="15.75" x14ac:dyDescent="0.25">
      <c r="A6" s="5" t="s">
        <v>0</v>
      </c>
    </row>
    <row r="7" spans="1:14" s="4" customFormat="1" ht="15.75" x14ac:dyDescent="0.25">
      <c r="A7" s="4" t="s">
        <v>19</v>
      </c>
      <c r="F7" s="4" t="s">
        <v>21</v>
      </c>
      <c r="G7" s="14"/>
      <c r="H7" s="15"/>
      <c r="I7" s="15"/>
    </row>
    <row r="8" spans="1:14" ht="15.75" x14ac:dyDescent="0.25">
      <c r="A8" t="s">
        <v>1</v>
      </c>
      <c r="B8" s="3">
        <v>265</v>
      </c>
      <c r="C8">
        <f>B8*B9/100*2</f>
        <v>344.5</v>
      </c>
      <c r="D8" s="12" t="s">
        <v>47</v>
      </c>
      <c r="E8" s="12"/>
      <c r="F8" s="6" t="s">
        <v>20</v>
      </c>
      <c r="G8" s="10">
        <v>35</v>
      </c>
      <c r="H8" s="16" t="s">
        <v>48</v>
      </c>
      <c r="I8" s="6" t="s">
        <v>31</v>
      </c>
      <c r="J8" s="10">
        <v>12</v>
      </c>
      <c r="K8" s="16" t="s">
        <v>48</v>
      </c>
      <c r="L8" t="s">
        <v>49</v>
      </c>
      <c r="M8" s="3">
        <v>16</v>
      </c>
      <c r="N8" s="16" t="s">
        <v>48</v>
      </c>
    </row>
    <row r="9" spans="1:14" x14ac:dyDescent="0.2">
      <c r="A9" t="s">
        <v>2</v>
      </c>
      <c r="B9" s="3">
        <v>65</v>
      </c>
      <c r="D9" s="12"/>
      <c r="E9" s="12"/>
      <c r="F9" t="s">
        <v>5</v>
      </c>
      <c r="G9">
        <f>G8*25.4*PI()/1000</f>
        <v>2.792875869041326</v>
      </c>
      <c r="H9" s="12" t="s">
        <v>6</v>
      </c>
    </row>
    <row r="10" spans="1:14" x14ac:dyDescent="0.2">
      <c r="A10" t="s">
        <v>3</v>
      </c>
      <c r="B10" s="3">
        <v>17</v>
      </c>
      <c r="C10">
        <f>B10*25.4</f>
        <v>431.79999999999995</v>
      </c>
      <c r="D10" s="12" t="s">
        <v>47</v>
      </c>
      <c r="E10" s="12"/>
      <c r="F10" t="s">
        <v>1</v>
      </c>
      <c r="G10">
        <f>J8*25.4</f>
        <v>304.79999999999995</v>
      </c>
      <c r="H10" s="12" t="s">
        <v>47</v>
      </c>
    </row>
    <row r="11" spans="1:14" x14ac:dyDescent="0.2">
      <c r="B11" t="s">
        <v>4</v>
      </c>
      <c r="C11">
        <f>SUM(C8:C10)</f>
        <v>776.3</v>
      </c>
      <c r="D11" s="12" t="s">
        <v>47</v>
      </c>
      <c r="E11" s="12"/>
      <c r="F11" t="s">
        <v>2</v>
      </c>
      <c r="G11">
        <f>(G8-M8)/2/J8*100</f>
        <v>79.166666666666657</v>
      </c>
      <c r="H11" s="12" t="s">
        <v>47</v>
      </c>
    </row>
    <row r="12" spans="1:14" x14ac:dyDescent="0.2">
      <c r="B12" t="s">
        <v>5</v>
      </c>
      <c r="C12">
        <f>C11*PI()/1000</f>
        <v>2.438818376981756</v>
      </c>
      <c r="D12" s="12" t="s">
        <v>6</v>
      </c>
      <c r="E12" s="12"/>
    </row>
    <row r="14" spans="1:14" x14ac:dyDescent="0.2">
      <c r="A14" t="s">
        <v>13</v>
      </c>
      <c r="B14" s="3">
        <v>4.875</v>
      </c>
      <c r="H14" s="17" t="s">
        <v>30</v>
      </c>
    </row>
    <row r="15" spans="1:14" x14ac:dyDescent="0.2">
      <c r="A15" t="s">
        <v>18</v>
      </c>
      <c r="B15" s="3">
        <v>700</v>
      </c>
      <c r="H15" s="17" t="s">
        <v>32</v>
      </c>
    </row>
    <row r="16" spans="1:14" x14ac:dyDescent="0.2">
      <c r="A16" t="s">
        <v>9</v>
      </c>
      <c r="B16" s="3">
        <v>4200</v>
      </c>
      <c r="H16" s="17" t="s">
        <v>33</v>
      </c>
    </row>
    <row r="17" spans="1:23" x14ac:dyDescent="0.2">
      <c r="A17" t="s">
        <v>17</v>
      </c>
      <c r="B17" s="3">
        <v>1500</v>
      </c>
      <c r="H17" s="17" t="s">
        <v>34</v>
      </c>
    </row>
    <row r="18" spans="1:23" x14ac:dyDescent="0.2">
      <c r="A18" t="s">
        <v>12</v>
      </c>
      <c r="H18" s="17" t="s">
        <v>35</v>
      </c>
    </row>
    <row r="19" spans="1:23" x14ac:dyDescent="0.2">
      <c r="A19">
        <v>1</v>
      </c>
      <c r="B19" s="2">
        <v>2.8039999999999998</v>
      </c>
      <c r="H19" s="17" t="s">
        <v>36</v>
      </c>
    </row>
    <row r="20" spans="1:23" x14ac:dyDescent="0.2">
      <c r="A20">
        <v>2</v>
      </c>
      <c r="B20" s="2">
        <v>1.53</v>
      </c>
      <c r="H20" s="17" t="s">
        <v>37</v>
      </c>
    </row>
    <row r="21" spans="1:23" x14ac:dyDescent="0.2">
      <c r="A21">
        <v>3</v>
      </c>
      <c r="B21" s="2">
        <v>1</v>
      </c>
      <c r="H21" s="17" t="s">
        <v>38</v>
      </c>
    </row>
    <row r="22" spans="1:23" x14ac:dyDescent="0.2">
      <c r="A22">
        <v>4</v>
      </c>
      <c r="B22" s="2">
        <v>0.75</v>
      </c>
      <c r="H22" s="17" t="s">
        <v>42</v>
      </c>
    </row>
    <row r="23" spans="1:23" x14ac:dyDescent="0.2">
      <c r="A23" s="6" t="s">
        <v>8</v>
      </c>
      <c r="B23" s="2">
        <v>2.39</v>
      </c>
      <c r="H23" s="17" t="s">
        <v>40</v>
      </c>
    </row>
    <row r="24" spans="1:23" x14ac:dyDescent="0.2">
      <c r="B24" s="2"/>
      <c r="H24" s="17" t="s">
        <v>39</v>
      </c>
    </row>
    <row r="25" spans="1:23" x14ac:dyDescent="0.2">
      <c r="B25" s="2"/>
    </row>
    <row r="26" spans="1:23" x14ac:dyDescent="0.2">
      <c r="A26" t="s">
        <v>7</v>
      </c>
    </row>
    <row r="27" spans="1:23" s="11" customFormat="1" ht="30" x14ac:dyDescent="0.2">
      <c r="A27" s="11" t="s">
        <v>41</v>
      </c>
      <c r="B27" s="11" t="s">
        <v>11</v>
      </c>
      <c r="C27" s="11" t="s">
        <v>10</v>
      </c>
      <c r="D27" s="11" t="s">
        <v>9</v>
      </c>
      <c r="E27" s="11" t="s">
        <v>13</v>
      </c>
      <c r="F27" s="11" t="s">
        <v>5</v>
      </c>
      <c r="G27" s="11" t="s">
        <v>12</v>
      </c>
      <c r="H27" s="11" t="s">
        <v>16</v>
      </c>
      <c r="I27" s="11" t="s">
        <v>14</v>
      </c>
      <c r="J27" s="11" t="s">
        <v>15</v>
      </c>
      <c r="K27" s="11" t="s">
        <v>22</v>
      </c>
      <c r="L27" s="11" t="s">
        <v>23</v>
      </c>
      <c r="M27" s="11" t="s">
        <v>23</v>
      </c>
      <c r="N27" s="11" t="s">
        <v>24</v>
      </c>
      <c r="O27" s="11" t="s">
        <v>24</v>
      </c>
      <c r="P27" s="11" t="s">
        <v>25</v>
      </c>
      <c r="Q27" s="11" t="s">
        <v>25</v>
      </c>
      <c r="R27" s="11" t="s">
        <v>26</v>
      </c>
      <c r="S27" s="11" t="s">
        <v>26</v>
      </c>
      <c r="T27" s="11" t="s">
        <v>27</v>
      </c>
      <c r="U27" s="11" t="s">
        <v>27</v>
      </c>
      <c r="V27" s="11" t="s">
        <v>28</v>
      </c>
      <c r="W27" s="11" t="s">
        <v>28</v>
      </c>
    </row>
    <row r="28" spans="1:23" x14ac:dyDescent="0.2">
      <c r="A28">
        <v>1</v>
      </c>
      <c r="B28">
        <f>B15</f>
        <v>700</v>
      </c>
      <c r="C28">
        <f>B17</f>
        <v>1500</v>
      </c>
      <c r="D28">
        <f>B16</f>
        <v>4200</v>
      </c>
      <c r="E28">
        <f>B14</f>
        <v>4.875</v>
      </c>
      <c r="F28">
        <f>C12</f>
        <v>2.438818376981756</v>
      </c>
      <c r="G28" s="2">
        <f>B19</f>
        <v>2.8039999999999998</v>
      </c>
      <c r="H28" s="1">
        <f>D28*60/G28/E28*F28/1000</f>
        <v>44.960110538015471</v>
      </c>
      <c r="I28" s="1"/>
      <c r="J28" s="8">
        <f>J29+3</f>
        <v>20.656603634257056</v>
      </c>
      <c r="K28" s="7">
        <v>0</v>
      </c>
      <c r="L28" s="8"/>
      <c r="M28" s="8"/>
      <c r="N28" s="8"/>
      <c r="O28" s="8"/>
      <c r="P28" s="8"/>
      <c r="Q28" s="8"/>
      <c r="R28" s="8">
        <f>C28+A28*100</f>
        <v>1600</v>
      </c>
      <c r="S28" s="8">
        <v>0</v>
      </c>
      <c r="T28" s="8">
        <f>(V28+R28)/2</f>
        <v>2400</v>
      </c>
      <c r="U28" s="8">
        <v>40</v>
      </c>
      <c r="V28" s="8">
        <f>D28-1000</f>
        <v>3200</v>
      </c>
      <c r="W28" s="8">
        <v>90</v>
      </c>
    </row>
    <row r="29" spans="1:23" x14ac:dyDescent="0.2">
      <c r="A29">
        <v>2</v>
      </c>
      <c r="B29">
        <f>B28</f>
        <v>700</v>
      </c>
      <c r="C29">
        <f>C28</f>
        <v>1500</v>
      </c>
      <c r="D29">
        <f>D28</f>
        <v>4200</v>
      </c>
      <c r="E29">
        <f>E28</f>
        <v>4.875</v>
      </c>
      <c r="F29">
        <f>F28</f>
        <v>2.438818376981756</v>
      </c>
      <c r="G29" s="2">
        <f>B20</f>
        <v>1.53</v>
      </c>
      <c r="H29" s="1">
        <f t="shared" ref="H29:H31" si="0">D29*60/G29/E29*F29/1000</f>
        <v>82.397483626532932</v>
      </c>
      <c r="I29" s="8">
        <f>H28*0.66</f>
        <v>29.673672955090211</v>
      </c>
      <c r="J29" s="8">
        <f>(B29+200)/D29*H29</f>
        <v>17.656603634257056</v>
      </c>
      <c r="K29" s="7">
        <v>0</v>
      </c>
      <c r="L29" s="8">
        <f>IF(K29,B29+200,B29-200)</f>
        <v>500</v>
      </c>
      <c r="M29" s="8">
        <v>0</v>
      </c>
      <c r="N29" s="8">
        <f>(P29+L29)/2</f>
        <v>1006.2696148359486</v>
      </c>
      <c r="O29" s="8">
        <v>40</v>
      </c>
      <c r="P29" s="8">
        <f t="shared" ref="P29:P31" si="1">I29/H29*D29</f>
        <v>1512.5392296718971</v>
      </c>
      <c r="Q29" s="8">
        <v>90</v>
      </c>
      <c r="R29" s="8">
        <f t="shared" ref="R29:R30" si="2">C29+A29*100</f>
        <v>1700</v>
      </c>
      <c r="S29" s="8">
        <v>0</v>
      </c>
      <c r="T29" s="8">
        <f>(V29+R29)/2</f>
        <v>2700</v>
      </c>
      <c r="U29" s="8">
        <v>40</v>
      </c>
      <c r="V29" s="8">
        <f t="shared" ref="V29:V30" si="3">D29-500</f>
        <v>3700</v>
      </c>
      <c r="W29" s="8">
        <v>90</v>
      </c>
    </row>
    <row r="30" spans="1:23" x14ac:dyDescent="0.2">
      <c r="A30">
        <v>3</v>
      </c>
      <c r="B30">
        <f t="shared" ref="B30:B31" si="4">B29</f>
        <v>700</v>
      </c>
      <c r="C30">
        <f t="shared" ref="C30:C31" si="5">C29</f>
        <v>1500</v>
      </c>
      <c r="D30">
        <f t="shared" ref="D30:D31" si="6">D29</f>
        <v>4200</v>
      </c>
      <c r="E30">
        <f t="shared" ref="E30:E31" si="7">E29</f>
        <v>4.875</v>
      </c>
      <c r="F30">
        <f t="shared" ref="F30:F31" si="8">F29</f>
        <v>2.438818376981756</v>
      </c>
      <c r="G30" s="2">
        <f>B21</f>
        <v>1</v>
      </c>
      <c r="H30" s="1">
        <f t="shared" si="0"/>
        <v>126.06814994859539</v>
      </c>
      <c r="I30" s="8">
        <f t="shared" ref="I30:I31" si="9">H29*0.66</f>
        <v>54.38233919351174</v>
      </c>
      <c r="J30" s="8">
        <f t="shared" ref="J30:J31" si="10">(B30+200)/D30*H30</f>
        <v>27.014603560413295</v>
      </c>
      <c r="K30" s="7">
        <v>1</v>
      </c>
      <c r="L30" s="8">
        <f t="shared" ref="L30:L31" si="11">IF(K30,B30+200,B30-200)</f>
        <v>900</v>
      </c>
      <c r="M30" s="8">
        <v>0</v>
      </c>
      <c r="N30" s="8">
        <f t="shared" ref="N30:N31" si="12">(P30+L30)/2</f>
        <v>1355.8823529411766</v>
      </c>
      <c r="O30" s="8">
        <v>40</v>
      </c>
      <c r="P30" s="8">
        <f t="shared" si="1"/>
        <v>1811.7647058823529</v>
      </c>
      <c r="Q30" s="8">
        <v>90</v>
      </c>
      <c r="R30" s="8">
        <f t="shared" si="2"/>
        <v>1800</v>
      </c>
      <c r="S30" s="8">
        <v>0</v>
      </c>
      <c r="T30" s="8">
        <f t="shared" ref="T30" si="13">(V30+R30)/2</f>
        <v>2750</v>
      </c>
      <c r="U30" s="8">
        <v>40</v>
      </c>
      <c r="V30" s="8">
        <f t="shared" si="3"/>
        <v>3700</v>
      </c>
      <c r="W30" s="8">
        <v>90</v>
      </c>
    </row>
    <row r="31" spans="1:23" x14ac:dyDescent="0.2">
      <c r="A31">
        <v>4</v>
      </c>
      <c r="B31">
        <f t="shared" si="4"/>
        <v>700</v>
      </c>
      <c r="C31">
        <f t="shared" si="5"/>
        <v>1500</v>
      </c>
      <c r="D31">
        <f t="shared" si="6"/>
        <v>4200</v>
      </c>
      <c r="E31">
        <f t="shared" si="7"/>
        <v>4.875</v>
      </c>
      <c r="F31">
        <f t="shared" si="8"/>
        <v>2.438818376981756</v>
      </c>
      <c r="G31" s="2">
        <f>B22</f>
        <v>0.75</v>
      </c>
      <c r="H31" s="1">
        <f t="shared" si="0"/>
        <v>168.09086659812718</v>
      </c>
      <c r="I31" s="8">
        <f t="shared" si="9"/>
        <v>83.204978966072957</v>
      </c>
      <c r="J31" s="8">
        <f t="shared" si="10"/>
        <v>36.019471413884396</v>
      </c>
      <c r="K31" s="7">
        <v>1</v>
      </c>
      <c r="L31" s="8">
        <f t="shared" si="11"/>
        <v>900</v>
      </c>
      <c r="M31" s="8">
        <v>0</v>
      </c>
      <c r="N31" s="8">
        <f t="shared" si="12"/>
        <v>1489.5</v>
      </c>
      <c r="O31" s="8">
        <v>40</v>
      </c>
      <c r="P31" s="8">
        <f t="shared" si="1"/>
        <v>2079</v>
      </c>
      <c r="Q31" s="8">
        <v>90</v>
      </c>
      <c r="R31" s="8"/>
      <c r="S31" s="8"/>
      <c r="T31" s="8"/>
      <c r="U31" s="8"/>
      <c r="V31" s="8"/>
      <c r="W31" s="8"/>
    </row>
    <row r="32" spans="1:23" s="12" customFormat="1" x14ac:dyDescent="0.2">
      <c r="B32" s="13" t="s">
        <v>43</v>
      </c>
      <c r="C32" s="13" t="s">
        <v>43</v>
      </c>
      <c r="D32" s="13" t="s">
        <v>43</v>
      </c>
      <c r="F32" s="13" t="s">
        <v>45</v>
      </c>
      <c r="H32" s="13" t="s">
        <v>46</v>
      </c>
      <c r="I32" s="13" t="s">
        <v>46</v>
      </c>
      <c r="J32" s="13" t="s">
        <v>46</v>
      </c>
      <c r="L32" s="13" t="s">
        <v>43</v>
      </c>
      <c r="M32" s="13" t="s">
        <v>44</v>
      </c>
      <c r="N32" s="13" t="s">
        <v>43</v>
      </c>
      <c r="O32" s="13" t="s">
        <v>44</v>
      </c>
      <c r="P32" s="13" t="s">
        <v>43</v>
      </c>
      <c r="Q32" s="13" t="s">
        <v>44</v>
      </c>
      <c r="R32" s="13" t="s">
        <v>43</v>
      </c>
      <c r="S32" s="13" t="s">
        <v>44</v>
      </c>
      <c r="T32" s="13" t="s">
        <v>43</v>
      </c>
      <c r="U32" s="13" t="s">
        <v>44</v>
      </c>
      <c r="V32" s="13" t="s">
        <v>43</v>
      </c>
      <c r="W32" s="13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50</v>
      </c>
      <c r="B3" t="s">
        <v>53</v>
      </c>
      <c r="C3" s="1">
        <f>Calculater!L28</f>
        <v>0</v>
      </c>
      <c r="D3" s="1">
        <f>Calculater!L29</f>
        <v>500</v>
      </c>
      <c r="E3" s="1">
        <f>Calculater!L30</f>
        <v>900</v>
      </c>
      <c r="F3" s="1">
        <f>Calculater!L31</f>
        <v>900</v>
      </c>
      <c r="G3" s="1" t="e">
        <f>Calculater!#REF!</f>
        <v>#REF!</v>
      </c>
      <c r="H3" s="1" t="e">
        <f>Calculater!#REF!</f>
        <v>#REF!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54</v>
      </c>
      <c r="C4" s="1">
        <f>Calculater!M28</f>
        <v>0</v>
      </c>
      <c r="D4" s="1">
        <f>Calculater!M29</f>
        <v>0</v>
      </c>
      <c r="E4" s="1">
        <f>Calculater!M30</f>
        <v>0</v>
      </c>
      <c r="F4" s="1">
        <f>Calculater!M31</f>
        <v>0</v>
      </c>
      <c r="G4" s="1" t="e">
        <f>Calculater!#REF!</f>
        <v>#REF!</v>
      </c>
      <c r="H4" s="1" t="e">
        <f>Calculater!#REF!</f>
        <v>#REF!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41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51</v>
      </c>
      <c r="B11" t="s">
        <v>53</v>
      </c>
      <c r="C11" s="1">
        <f>Calculater!N28</f>
        <v>0</v>
      </c>
      <c r="D11" s="1">
        <f>Calculater!N29</f>
        <v>1006.2696148359486</v>
      </c>
      <c r="E11" s="1">
        <f>Calculater!N30</f>
        <v>1355.8823529411766</v>
      </c>
      <c r="F11" s="1">
        <f>Calculater!N31</f>
        <v>1489.5</v>
      </c>
      <c r="G11" s="1" t="e">
        <f>Calculater!#REF!</f>
        <v>#REF!</v>
      </c>
      <c r="H11" s="1" t="e">
        <f>Calculater!#REF!</f>
        <v>#REF!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54</v>
      </c>
      <c r="C12" s="1">
        <f>Calculater!O28</f>
        <v>0</v>
      </c>
      <c r="D12" s="1">
        <f>Calculater!O29</f>
        <v>40</v>
      </c>
      <c r="E12" s="1">
        <f>Calculater!O30</f>
        <v>40</v>
      </c>
      <c r="F12" s="1">
        <f>Calculater!O31</f>
        <v>40</v>
      </c>
      <c r="G12" s="1" t="e">
        <f>Calculater!#REF!</f>
        <v>#REF!</v>
      </c>
      <c r="H12" s="1" t="e">
        <f>Calculater!#REF!</f>
        <v>#REF!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41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52</v>
      </c>
      <c r="B19" t="s">
        <v>53</v>
      </c>
      <c r="C19" s="1">
        <f>Calculater!P28</f>
        <v>0</v>
      </c>
      <c r="D19" s="1">
        <f>Calculater!P29</f>
        <v>1512.5392296718971</v>
      </c>
      <c r="E19" s="1">
        <f>Calculater!P30</f>
        <v>1811.7647058823529</v>
      </c>
      <c r="F19" s="1">
        <f>Calculater!P31</f>
        <v>2079</v>
      </c>
      <c r="G19" s="1" t="e">
        <f>Calculater!#REF!</f>
        <v>#REF!</v>
      </c>
      <c r="H19" s="1" t="e">
        <f>Calculater!#REF!</f>
        <v>#REF!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54</v>
      </c>
      <c r="C20" s="1">
        <f>Calculater!Q28</f>
        <v>0</v>
      </c>
      <c r="D20" s="1">
        <f>Calculater!Q29</f>
        <v>90</v>
      </c>
      <c r="E20" s="1">
        <f>Calculater!Q30</f>
        <v>90</v>
      </c>
      <c r="F20" s="1">
        <f>Calculater!Q31</f>
        <v>90</v>
      </c>
      <c r="G20" s="1" t="e">
        <f>Calculater!#REF!</f>
        <v>#REF!</v>
      </c>
      <c r="H20" s="1" t="e">
        <f>Calculater!#REF!</f>
        <v>#REF!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2020-08-25T11:10:03Z</dcterms:modified>
</cp:coreProperties>
</file>